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neDrive\Docs\Tech\ln2 precooling\"/>
    </mc:Choice>
  </mc:AlternateContent>
  <bookViews>
    <workbookView xWindow="0" yWindow="0" windowWidth="21600" windowHeight="7590"/>
  </bookViews>
  <sheets>
    <sheet name="Shee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N56" i="1"/>
  <c r="M56" i="1"/>
  <c r="L67" i="1"/>
  <c r="J67" i="1"/>
  <c r="I67" i="1"/>
  <c r="H67" i="1"/>
  <c r="G67" i="1"/>
  <c r="L58" i="1"/>
  <c r="J58" i="1"/>
  <c r="I58" i="1"/>
  <c r="H58" i="1"/>
  <c r="G58" i="1"/>
  <c r="N57" i="1"/>
  <c r="G57" i="1"/>
  <c r="L14" i="1"/>
  <c r="J14" i="1"/>
  <c r="I14" i="1"/>
  <c r="H14" i="1"/>
  <c r="G14" i="1"/>
  <c r="L5" i="1"/>
  <c r="J5" i="1"/>
  <c r="I5" i="1"/>
  <c r="H5" i="1"/>
  <c r="G5" i="1"/>
  <c r="N4" i="1"/>
  <c r="G4" i="1"/>
  <c r="N59" i="1"/>
  <c r="N67" i="1"/>
  <c r="N6" i="1"/>
  <c r="N14" i="1"/>
  <c r="H15" i="1" l="1"/>
  <c r="J59" i="1"/>
  <c r="I59" i="1"/>
  <c r="I63" i="1" s="1"/>
  <c r="M57" i="1"/>
  <c r="J3" i="1"/>
  <c r="I3" i="1"/>
  <c r="M3" i="1"/>
  <c r="N3" i="1"/>
  <c r="M58" i="1"/>
  <c r="M67" i="1"/>
  <c r="M59" i="1" l="1"/>
  <c r="J63" i="1"/>
  <c r="N60" i="1"/>
  <c r="L61" i="1" s="1"/>
  <c r="L68" i="1" s="1"/>
  <c r="M65" i="1"/>
  <c r="M4" i="1"/>
  <c r="I6" i="1"/>
  <c r="J6" i="1"/>
  <c r="M5" i="1"/>
  <c r="M14" i="1"/>
  <c r="N63" i="1" l="1"/>
  <c r="P63" i="1" s="1"/>
  <c r="M63" i="1"/>
  <c r="O63" i="1" s="1"/>
  <c r="M6" i="1"/>
  <c r="N7" i="1"/>
  <c r="L8" i="1" s="1"/>
  <c r="L15" i="1" s="1"/>
  <c r="I10" i="1"/>
  <c r="J10" i="1"/>
  <c r="M12" i="1"/>
  <c r="N10" i="1" l="1"/>
  <c r="P10" i="1" s="1"/>
  <c r="M10" i="1"/>
  <c r="O10" i="1" s="1"/>
</calcChain>
</file>

<file path=xl/sharedStrings.xml><?xml version="1.0" encoding="utf-8"?>
<sst xmlns="http://schemas.openxmlformats.org/spreadsheetml/2006/main" count="41" uniqueCount="19">
  <si>
    <t>Detla Temperature at inlet of LN2 bath (thermo siphon) :</t>
  </si>
  <si>
    <t>converge</t>
  </si>
  <si>
    <t xml:space="preserve">débit </t>
  </si>
  <si>
    <t>ratio débit GN2 généré par helium dans thermosiphon</t>
  </si>
  <si>
    <t>Enthalpy</t>
  </si>
  <si>
    <t>nitrogen</t>
  </si>
  <si>
    <t>helium</t>
  </si>
  <si>
    <t>K</t>
  </si>
  <si>
    <t>density</t>
  </si>
  <si>
    <t>débit</t>
  </si>
  <si>
    <t>g/s</t>
  </si>
  <si>
    <t>bar abs</t>
  </si>
  <si>
    <t>Temperature</t>
  </si>
  <si>
    <t>Pressure</t>
  </si>
  <si>
    <t>m3/h</t>
  </si>
  <si>
    <t>HP01</t>
  </si>
  <si>
    <t>HP02</t>
  </si>
  <si>
    <t>HP03</t>
  </si>
  <si>
    <t>N2_01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</si>
</sst>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4" x14ac:knownFonts="1"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2" borderId="0" xfId="0" applyFont="1" applyFill="1"/>
    <xf numFmtId="0" fontId="2" fillId="4" borderId="0" xfId="0" applyFont="1" applyFill="1"/>
    <xf numFmtId="0" fontId="2" fillId="2" borderId="0" xfId="0" applyFont="1" applyFill="1"/>
    <xf numFmtId="2" fontId="0" fillId="2" borderId="0" xfId="0" applyNumberFormat="1" applyFill="1"/>
    <xf numFmtId="170" fontId="0" fillId="2" borderId="0" xfId="0" applyNumberFormat="1" applyFill="1"/>
    <xf numFmtId="1" fontId="0" fillId="2" borderId="0" xfId="0" applyNumberFormat="1" applyFill="1"/>
    <xf numFmtId="1" fontId="0" fillId="3" borderId="0" xfId="0" applyNumberFormat="1" applyFill="1"/>
    <xf numFmtId="170" fontId="0" fillId="5" borderId="0" xfId="0" applyNumberFormat="1" applyFill="1"/>
    <xf numFmtId="170" fontId="1" fillId="2" borderId="0" xfId="0" applyNumberFormat="1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347382</xdr:colOff>
      <xdr:row>15</xdr:row>
      <xdr:rowOff>112058</xdr:rowOff>
    </xdr:from>
    <xdr:to>
      <xdr:col>18</xdr:col>
      <xdr:colOff>356239</xdr:colOff>
      <xdr:row>51</xdr:row>
      <xdr:rowOff>83341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3117" y="3563470"/>
          <a:ext cx="5342857" cy="5619048"/>
        </a:xfrm>
        <a:prstGeom prst="rect">
          <a:avLst/>
        </a:prstGeom>
      </xdr:spPr>
    </xdr:pic>
    <xdr:clientData/>
  </xdr:twoCellAnchor>
  <xdr:twoCellAnchor editAs="oneCell">
    <xdr:from>
      <xdr:col>3</xdr:col>
      <xdr:colOff>235324</xdr:colOff>
      <xdr:row>15</xdr:row>
      <xdr:rowOff>112058</xdr:rowOff>
    </xdr:from>
    <xdr:to>
      <xdr:col>10</xdr:col>
      <xdr:colOff>569152</xdr:colOff>
      <xdr:row>51</xdr:row>
      <xdr:rowOff>83341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56980" y="2523074"/>
          <a:ext cx="5346360" cy="5757720"/>
        </a:xfrm>
        <a:prstGeom prst="rect">
          <a:avLst/>
        </a:prstGeom>
      </xdr:spPr>
    </xdr:pic>
    <xdr:clientData/>
  </xdr:twoCellAnchor>
  <xdr:twoCellAnchor>
    <xdr:from>
      <xdr:col>5</xdr:col>
      <xdr:colOff>214313</xdr:colOff>
      <xdr:row>17</xdr:row>
      <xdr:rowOff>130968</xdr:rowOff>
    </xdr:from>
    <xdr:to>
      <xdr:col>6</xdr:col>
      <xdr:colOff>279798</xdr:colOff>
      <xdr:row>19</xdr:row>
      <xdr:rowOff>101202</xdr:rowOff>
    </xdr:to>
    <xdr:sp macro="" textlink="">
      <xdr:nvSpPr>
        <xdr:cNvPr id="4" name="TextBox 3"/>
        <xdr:cNvSpPr txBox="1"/>
      </xdr:nvSpPr>
      <xdr:spPr>
        <a:xfrm>
          <a:off x="3250407" y="2863452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HP01</a:t>
          </a:r>
        </a:p>
      </xdr:txBody>
    </xdr:sp>
    <xdr:clientData/>
  </xdr:twoCellAnchor>
  <xdr:twoCellAnchor>
    <xdr:from>
      <xdr:col>5</xdr:col>
      <xdr:colOff>166688</xdr:colOff>
      <xdr:row>46</xdr:row>
      <xdr:rowOff>77391</xdr:rowOff>
    </xdr:from>
    <xdr:to>
      <xdr:col>6</xdr:col>
      <xdr:colOff>232173</xdr:colOff>
      <xdr:row>48</xdr:row>
      <xdr:rowOff>47625</xdr:rowOff>
    </xdr:to>
    <xdr:sp macro="" textlink="">
      <xdr:nvSpPr>
        <xdr:cNvPr id="5" name="TextBox 4"/>
        <xdr:cNvSpPr txBox="1"/>
      </xdr:nvSpPr>
      <xdr:spPr>
        <a:xfrm>
          <a:off x="3202782" y="7471172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HP03</a:t>
          </a:r>
        </a:p>
      </xdr:txBody>
    </xdr:sp>
    <xdr:clientData/>
  </xdr:twoCellAnchor>
  <xdr:twoCellAnchor>
    <xdr:from>
      <xdr:col>5</xdr:col>
      <xdr:colOff>71438</xdr:colOff>
      <xdr:row>36</xdr:row>
      <xdr:rowOff>29765</xdr:rowOff>
    </xdr:from>
    <xdr:to>
      <xdr:col>6</xdr:col>
      <xdr:colOff>136923</xdr:colOff>
      <xdr:row>38</xdr:row>
      <xdr:rowOff>0</xdr:rowOff>
    </xdr:to>
    <xdr:sp macro="" textlink="">
      <xdr:nvSpPr>
        <xdr:cNvPr id="6" name="TextBox 5"/>
        <xdr:cNvSpPr txBox="1"/>
      </xdr:nvSpPr>
      <xdr:spPr>
        <a:xfrm>
          <a:off x="3107532" y="5816203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HP02</a:t>
          </a:r>
        </a:p>
      </xdr:txBody>
    </xdr:sp>
    <xdr:clientData/>
  </xdr:twoCellAnchor>
  <xdr:twoCellAnchor>
    <xdr:from>
      <xdr:col>8</xdr:col>
      <xdr:colOff>83345</xdr:colOff>
      <xdr:row>17</xdr:row>
      <xdr:rowOff>130968</xdr:rowOff>
    </xdr:from>
    <xdr:to>
      <xdr:col>8</xdr:col>
      <xdr:colOff>756049</xdr:colOff>
      <xdr:row>19</xdr:row>
      <xdr:rowOff>101202</xdr:rowOff>
    </xdr:to>
    <xdr:sp macro="" textlink="">
      <xdr:nvSpPr>
        <xdr:cNvPr id="7" name="TextBox 6"/>
        <xdr:cNvSpPr txBox="1"/>
      </xdr:nvSpPr>
      <xdr:spPr>
        <a:xfrm>
          <a:off x="5149454" y="2863452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N2_01</a:t>
          </a:r>
        </a:p>
      </xdr:txBody>
    </xdr:sp>
    <xdr:clientData/>
  </xdr:twoCellAnchor>
  <xdr:twoCellAnchor>
    <xdr:from>
      <xdr:col>8</xdr:col>
      <xdr:colOff>83345</xdr:colOff>
      <xdr:row>26</xdr:row>
      <xdr:rowOff>125014</xdr:rowOff>
    </xdr:from>
    <xdr:to>
      <xdr:col>8</xdr:col>
      <xdr:colOff>756049</xdr:colOff>
      <xdr:row>28</xdr:row>
      <xdr:rowOff>95248</xdr:rowOff>
    </xdr:to>
    <xdr:sp macro="" textlink="">
      <xdr:nvSpPr>
        <xdr:cNvPr id="8" name="TextBox 7"/>
        <xdr:cNvSpPr txBox="1"/>
      </xdr:nvSpPr>
      <xdr:spPr>
        <a:xfrm>
          <a:off x="5149454" y="4304108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N2_02</a:t>
          </a:r>
        </a:p>
      </xdr:txBody>
    </xdr:sp>
    <xdr:clientData/>
  </xdr:twoCellAnchor>
  <xdr:twoCellAnchor>
    <xdr:from>
      <xdr:col>8</xdr:col>
      <xdr:colOff>83345</xdr:colOff>
      <xdr:row>48</xdr:row>
      <xdr:rowOff>160733</xdr:rowOff>
    </xdr:from>
    <xdr:to>
      <xdr:col>8</xdr:col>
      <xdr:colOff>756049</xdr:colOff>
      <xdr:row>50</xdr:row>
      <xdr:rowOff>130967</xdr:rowOff>
    </xdr:to>
    <xdr:sp macro="" textlink="">
      <xdr:nvSpPr>
        <xdr:cNvPr id="9" name="TextBox 8"/>
        <xdr:cNvSpPr txBox="1"/>
      </xdr:nvSpPr>
      <xdr:spPr>
        <a:xfrm>
          <a:off x="5149454" y="7875983"/>
          <a:ext cx="672704" cy="291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rgbClr val="FF0000"/>
              </a:solidFill>
            </a:rPr>
            <a:t>N2_03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Docs/Tech/REFPROP9.1/REF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Density"/>
      <definedName name="Enthalpy"/>
      <definedName name="LatentHeat"/>
      <definedName name="PropertyUnits"/>
      <definedName name="Temperatur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S68"/>
  <sheetViews>
    <sheetView tabSelected="1" zoomScale="160" zoomScaleNormal="160" workbookViewId="0">
      <selection activeCell="N4" sqref="N4"/>
    </sheetView>
  </sheetViews>
  <sheetFormatPr defaultRowHeight="12.75" x14ac:dyDescent="0.2"/>
  <cols>
    <col min="1" max="6" width="9.140625" style="1"/>
    <col min="7" max="7" width="13.28515625" style="1" customWidth="1"/>
    <col min="8" max="8" width="8" style="1" customWidth="1"/>
    <col min="9" max="9" width="12.7109375" style="1" bestFit="1" customWidth="1"/>
    <col min="10" max="10" width="13.85546875" style="1" bestFit="1" customWidth="1"/>
    <col min="11" max="11" width="9.140625" style="1"/>
    <col min="12" max="12" width="13.85546875" style="1" bestFit="1" customWidth="1"/>
    <col min="13" max="14" width="15" style="1" bestFit="1" customWidth="1"/>
    <col min="15" max="16384" width="9.140625" style="1"/>
  </cols>
  <sheetData>
    <row r="1" spans="6:19" x14ac:dyDescent="0.2">
      <c r="H1" s="14" t="s">
        <v>15</v>
      </c>
      <c r="I1" s="14" t="s">
        <v>16</v>
      </c>
      <c r="J1" s="14" t="s">
        <v>17</v>
      </c>
      <c r="K1" s="14"/>
      <c r="L1" s="14" t="s">
        <v>18</v>
      </c>
    </row>
    <row r="2" spans="6:19" x14ac:dyDescent="0.2">
      <c r="H2" s="1" t="s">
        <v>6</v>
      </c>
      <c r="I2" s="1" t="s">
        <v>6</v>
      </c>
      <c r="J2" s="1" t="s">
        <v>6</v>
      </c>
      <c r="L2" s="1" t="s">
        <v>5</v>
      </c>
      <c r="M2" s="1" t="s">
        <v>5</v>
      </c>
      <c r="N2" s="1" t="s">
        <v>5</v>
      </c>
    </row>
    <row r="3" spans="6:19" x14ac:dyDescent="0.2">
      <c r="F3" s="7" t="s">
        <v>13</v>
      </c>
      <c r="G3" s="7" t="s">
        <v>11</v>
      </c>
      <c r="H3" s="6">
        <v>20</v>
      </c>
      <c r="I3" s="10">
        <f>$H$3</f>
        <v>20</v>
      </c>
      <c r="J3" s="10">
        <f>$H$3</f>
        <v>20</v>
      </c>
      <c r="L3" s="3">
        <v>2</v>
      </c>
      <c r="M3" s="10">
        <f>$L$3</f>
        <v>2</v>
      </c>
      <c r="N3" s="10">
        <f>$L$3</f>
        <v>2</v>
      </c>
    </row>
    <row r="4" spans="6:19" x14ac:dyDescent="0.2">
      <c r="F4" s="7" t="s">
        <v>12</v>
      </c>
      <c r="G4" s="7" t="str">
        <f>[1]!PropertyUnits(F4,"si")</f>
        <v>K</v>
      </c>
      <c r="H4" s="3">
        <v>300</v>
      </c>
      <c r="I4" s="11">
        <v>181.64734282637284</v>
      </c>
      <c r="J4" s="10">
        <v>79</v>
      </c>
      <c r="L4" s="3">
        <v>290</v>
      </c>
      <c r="M4" s="10">
        <f>N4+0.1</f>
        <v>83.725772755787744</v>
      </c>
      <c r="N4" s="10">
        <f>[1]!Temperature(M2,"Pliq","si",N3/10)</f>
        <v>83.62577275578775</v>
      </c>
    </row>
    <row r="5" spans="6:19" x14ac:dyDescent="0.2">
      <c r="F5" s="1" t="s">
        <v>4</v>
      </c>
      <c r="G5" s="7" t="str">
        <f>[1]!PropertyUnits(F5,"si")</f>
        <v>kJ/kg</v>
      </c>
      <c r="H5" s="1">
        <f>[1]!Enthalpy(H2,"PT","si",H3/10,H4)</f>
        <v>1569.6377952322966</v>
      </c>
      <c r="I5" s="10">
        <f>[1]!Enthalpy(I2,"PT","si",I3/10,I4)</f>
        <v>954.65693773806527</v>
      </c>
      <c r="J5" s="10">
        <f>[1]!Enthalpy(J2,"PT","si",J3/10,J4)</f>
        <v>419.32794333622024</v>
      </c>
      <c r="L5" s="9">
        <f>[1]!Enthalpy(L2,"PT","si",L3/10,L4)</f>
        <v>300.54580517977735</v>
      </c>
      <c r="M5" s="10">
        <f>[1]!Enthalpy(M2,"PT","si",M3/10,M4)</f>
        <v>81.634612045030025</v>
      </c>
      <c r="N5" s="10"/>
    </row>
    <row r="6" spans="6:19" x14ac:dyDescent="0.2">
      <c r="I6" s="10">
        <f>H5-I5</f>
        <v>614.98085749423137</v>
      </c>
      <c r="J6" s="10">
        <f>I5-J5</f>
        <v>535.32899440184497</v>
      </c>
      <c r="L6" s="9"/>
      <c r="M6" s="10">
        <f>L5-M5</f>
        <v>218.91119313474732</v>
      </c>
      <c r="N6" s="10">
        <f>[1]!LatentHeat(M2,"PT","si",N3/10,N4)</f>
        <v>190.55797827816144</v>
      </c>
    </row>
    <row r="7" spans="6:19" x14ac:dyDescent="0.2">
      <c r="L7" s="9"/>
      <c r="N7" s="12">
        <f>J6/N6</f>
        <v>2.8092709591010361</v>
      </c>
      <c r="O7" s="4" t="s">
        <v>3</v>
      </c>
      <c r="P7" s="4"/>
      <c r="Q7" s="4"/>
      <c r="R7" s="4"/>
      <c r="S7" s="4"/>
    </row>
    <row r="8" spans="6:19" x14ac:dyDescent="0.2">
      <c r="F8" s="1" t="s">
        <v>2</v>
      </c>
      <c r="H8" s="3">
        <v>100</v>
      </c>
      <c r="L8" s="9">
        <f>N7*H8</f>
        <v>280.92709591010362</v>
      </c>
    </row>
    <row r="9" spans="6:19" x14ac:dyDescent="0.2">
      <c r="O9" s="2" t="s">
        <v>1</v>
      </c>
    </row>
    <row r="10" spans="6:19" x14ac:dyDescent="0.2">
      <c r="I10" s="10">
        <f>H8*I6</f>
        <v>61498.085749423139</v>
      </c>
      <c r="J10" s="10">
        <f>H8*J6</f>
        <v>53532.899440184498</v>
      </c>
      <c r="M10" s="9">
        <f>L8*M6</f>
        <v>61498.085749560378</v>
      </c>
      <c r="N10" s="9">
        <f>L8*N6</f>
        <v>53532.899440184505</v>
      </c>
      <c r="O10" s="2">
        <f>I10-M10</f>
        <v>-1.3723911251872778E-7</v>
      </c>
      <c r="P10" s="1">
        <f>J10-N10</f>
        <v>0</v>
      </c>
    </row>
    <row r="11" spans="6:19" x14ac:dyDescent="0.2">
      <c r="M11" s="9"/>
    </row>
    <row r="12" spans="6:19" x14ac:dyDescent="0.2">
      <c r="H12" s="1" t="s">
        <v>0</v>
      </c>
      <c r="M12" s="13">
        <f>I4-M4</f>
        <v>97.921570070585091</v>
      </c>
      <c r="N12" s="5" t="s">
        <v>7</v>
      </c>
    </row>
    <row r="14" spans="6:19" x14ac:dyDescent="0.2">
      <c r="F14" s="7" t="s">
        <v>8</v>
      </c>
      <c r="G14" s="7" t="str">
        <f>[1]!PropertyUnits(F14,"si")</f>
        <v>kg/m^3</v>
      </c>
      <c r="H14" s="8">
        <f>[1]!Density(H2,"PT","si",H3/10,H4)</f>
        <v>3.1792355208931466</v>
      </c>
      <c r="I14" s="8">
        <f>[1]!Density(I2,"PT","si",I3/10,I4)</f>
        <v>5.2161322480679857</v>
      </c>
      <c r="J14" s="8">
        <f>[1]!Density(J2,"PT","si",J3/10,J4)</f>
        <v>11.786438606775723</v>
      </c>
      <c r="K14" s="8"/>
      <c r="L14" s="8">
        <f>[1]!Density(L2,"PT","si",L3/10,L4)</f>
        <v>2.3248454120169217</v>
      </c>
      <c r="M14" s="8">
        <f>[1]!Density(M2,"PT","si",M3/10,M4)</f>
        <v>8.648702818624189</v>
      </c>
      <c r="N14" s="8">
        <f>[1]!Density(N2,"PT","si",N3/10,N4)</f>
        <v>8.6615330372773993</v>
      </c>
    </row>
    <row r="15" spans="6:19" x14ac:dyDescent="0.2">
      <c r="F15" s="7" t="s">
        <v>9</v>
      </c>
      <c r="G15" s="7" t="s">
        <v>14</v>
      </c>
      <c r="H15" s="8">
        <f>H8*3.6/H14</f>
        <v>113.23476906135747</v>
      </c>
      <c r="I15" s="8"/>
      <c r="J15" s="8"/>
      <c r="K15" s="8"/>
      <c r="L15" s="8">
        <f>L8*3.6/L14</f>
        <v>435.0128142064234</v>
      </c>
      <c r="M15" s="8"/>
      <c r="N15" s="8"/>
    </row>
    <row r="55" spans="6:16" x14ac:dyDescent="0.2">
      <c r="H55" s="1" t="s">
        <v>6</v>
      </c>
      <c r="I55" s="1" t="s">
        <v>6</v>
      </c>
      <c r="J55" s="1" t="s">
        <v>6</v>
      </c>
      <c r="L55" s="1" t="s">
        <v>5</v>
      </c>
      <c r="M55" s="1" t="s">
        <v>5</v>
      </c>
      <c r="N55" s="1" t="s">
        <v>5</v>
      </c>
    </row>
    <row r="56" spans="6:16" x14ac:dyDescent="0.2">
      <c r="F56" s="7" t="s">
        <v>13</v>
      </c>
      <c r="G56" s="7" t="s">
        <v>11</v>
      </c>
      <c r="H56" s="6">
        <v>20</v>
      </c>
      <c r="I56" s="1">
        <f>H56</f>
        <v>20</v>
      </c>
      <c r="J56" s="1">
        <f>H56</f>
        <v>20</v>
      </c>
      <c r="L56" s="3">
        <v>30</v>
      </c>
      <c r="M56" s="1">
        <f>L56</f>
        <v>30</v>
      </c>
      <c r="N56" s="1">
        <f>L56</f>
        <v>30</v>
      </c>
    </row>
    <row r="57" spans="6:16" x14ac:dyDescent="0.2">
      <c r="F57" s="7" t="s">
        <v>12</v>
      </c>
      <c r="G57" s="7" t="str">
        <f>[1]!PropertyUnits(F57,"si")</f>
        <v>K</v>
      </c>
      <c r="H57" s="3">
        <v>300</v>
      </c>
      <c r="I57" s="2">
        <v>127.6468453842013</v>
      </c>
      <c r="J57" s="1">
        <v>79</v>
      </c>
      <c r="L57" s="3">
        <v>290</v>
      </c>
      <c r="M57" s="1">
        <f>N57+0.1</f>
        <v>123.71620842166119</v>
      </c>
      <c r="N57" s="1">
        <f>[1]!Temperature(N55,"Pliq","si",N56/10)</f>
        <v>123.6162084216612</v>
      </c>
    </row>
    <row r="58" spans="6:16" x14ac:dyDescent="0.2">
      <c r="F58" s="1" t="s">
        <v>4</v>
      </c>
      <c r="G58" s="7" t="str">
        <f>[1]!PropertyUnits(F58,"si")</f>
        <v>kJ/kg</v>
      </c>
      <c r="H58" s="1">
        <f>[1]!Enthalpy(H55,"PT","si",H56/10,H57)</f>
        <v>1569.6377952322966</v>
      </c>
      <c r="I58" s="1">
        <f>[1]!Enthalpy(I55,"PT","si",I56/10,I57)</f>
        <v>673.57675927953687</v>
      </c>
      <c r="J58" s="1">
        <f>[1]!Enthalpy(J55,"PT","si",J56/10,J57)</f>
        <v>419.32794333622024</v>
      </c>
      <c r="L58" s="1">
        <f>[1]!Enthalpy(L55,"PT","si",L56/10,L57)</f>
        <v>294.08213541477448</v>
      </c>
      <c r="M58" s="1">
        <f>[1]!Enthalpy(M55,"PT","si",M56/10,M57)</f>
        <v>64.067538345345511</v>
      </c>
    </row>
    <row r="59" spans="6:16" x14ac:dyDescent="0.2">
      <c r="I59" s="1">
        <f>H58-I58</f>
        <v>896.06103595275977</v>
      </c>
      <c r="J59" s="1">
        <f>I58-J58</f>
        <v>254.24881594331663</v>
      </c>
      <c r="M59" s="1">
        <f>L58-M58</f>
        <v>230.01459706942899</v>
      </c>
      <c r="N59" s="1">
        <f>[1]!LatentHeat(M55,"PT","si",N56/10,N57)</f>
        <v>65.26445922542365</v>
      </c>
    </row>
    <row r="60" spans="6:16" x14ac:dyDescent="0.2">
      <c r="N60" s="4">
        <f>J59/N59</f>
        <v>3.8956703075580603</v>
      </c>
      <c r="O60" s="4" t="s">
        <v>3</v>
      </c>
      <c r="P60" s="4"/>
    </row>
    <row r="61" spans="6:16" x14ac:dyDescent="0.2">
      <c r="F61" s="1" t="s">
        <v>2</v>
      </c>
      <c r="H61" s="3">
        <v>100</v>
      </c>
      <c r="I61" s="7" t="s">
        <v>10</v>
      </c>
      <c r="L61" s="1">
        <f>N60*H61</f>
        <v>389.56703075580606</v>
      </c>
    </row>
    <row r="62" spans="6:16" x14ac:dyDescent="0.2">
      <c r="O62" s="2" t="s">
        <v>1</v>
      </c>
    </row>
    <row r="63" spans="6:16" x14ac:dyDescent="0.2">
      <c r="I63" s="1">
        <f>H61*I59</f>
        <v>89606.10359527597</v>
      </c>
      <c r="J63" s="1">
        <f>H61*J59</f>
        <v>25424.881594331662</v>
      </c>
      <c r="M63" s="1">
        <f>L61*M59</f>
        <v>89606.103610830585</v>
      </c>
      <c r="N63" s="1">
        <f>L61*N59</f>
        <v>25424.881594331666</v>
      </c>
      <c r="O63" s="2">
        <f>I63-M63</f>
        <v>-1.555461494717747E-5</v>
      </c>
      <c r="P63" s="1">
        <f>J63-N63</f>
        <v>0</v>
      </c>
    </row>
    <row r="65" spans="6:14" x14ac:dyDescent="0.2">
      <c r="H65" s="1" t="s">
        <v>0</v>
      </c>
      <c r="M65" s="5">
        <f>I57-M57</f>
        <v>3.9306369625401061</v>
      </c>
      <c r="N65" s="5" t="s">
        <v>7</v>
      </c>
    </row>
    <row r="67" spans="6:14" x14ac:dyDescent="0.2">
      <c r="F67" s="7" t="s">
        <v>8</v>
      </c>
      <c r="G67" s="7" t="str">
        <f>[1]!PropertyUnits(F67,"si")</f>
        <v>kg/m^3</v>
      </c>
      <c r="H67" s="8">
        <f>[1]!Density(H55,"PT","si",H56/10,H57)</f>
        <v>3.1792355208931466</v>
      </c>
      <c r="I67" s="8">
        <f>[1]!Density(I55,"PT","si",I56/10,I57)</f>
        <v>7.3748129404038529</v>
      </c>
      <c r="J67" s="8">
        <f>[1]!Density(J55,"PT","si",J56/10,J57)</f>
        <v>11.786438606775723</v>
      </c>
      <c r="K67" s="8"/>
      <c r="L67" s="8">
        <f>[1]!Density(L55,"PT","si",L56/10,L57)</f>
        <v>35.062221816321994</v>
      </c>
      <c r="M67" s="8">
        <f>[1]!Density(M55,"PT","si",M56/10,M57)</f>
        <v>170.10222764833213</v>
      </c>
      <c r="N67" s="8">
        <f>[1]!Density(N55,"PT","si",N56/10,N57)</f>
        <v>172.62151513696432</v>
      </c>
    </row>
    <row r="68" spans="6:14" x14ac:dyDescent="0.2">
      <c r="F68" s="7" t="s">
        <v>9</v>
      </c>
      <c r="G68" s="7" t="s">
        <v>14</v>
      </c>
      <c r="H68" s="8"/>
      <c r="I68" s="8"/>
      <c r="J68" s="8"/>
      <c r="K68" s="8"/>
      <c r="L68" s="8">
        <f>L61*3.6/L67</f>
        <v>39.998643499199019</v>
      </c>
      <c r="M68" s="8"/>
      <c r="N68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clarck</dc:creator>
  <cp:lastModifiedBy>HYSYS</cp:lastModifiedBy>
  <dcterms:created xsi:type="dcterms:W3CDTF">2015-08-27T23:18:05Z</dcterms:created>
  <dcterms:modified xsi:type="dcterms:W3CDTF">2016-01-11T22:41:48Z</dcterms:modified>
</cp:coreProperties>
</file>